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f_II.6\Dorfentwicklung\01_RL\2025\Unterlagen\Antragsformular\"/>
    </mc:Choice>
  </mc:AlternateContent>
  <xr:revisionPtr revIDLastSave="0" documentId="13_ncr:1_{A9C10CC4-BC46-44EE-A7AA-1EF3602BE20E}" xr6:coauthVersionLast="47" xr6:coauthVersionMax="47" xr10:uidLastSave="{00000000-0000-0000-0000-000000000000}"/>
  <bookViews>
    <workbookView xWindow="-38520" yWindow="105" windowWidth="38640" windowHeight="21240" xr2:uid="{00000000-000D-0000-FFFF-FFFF00000000}"/>
  </bookViews>
  <sheets>
    <sheet name="Brechnungsgrundlage" sheetId="4" r:id="rId1"/>
    <sheet name="Berechnungsbeispiel" sheetId="1" r:id="rId2"/>
    <sheet name="ESRI_MAPINFO_SHEET" sheetId="2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4" l="1"/>
  <c r="G11" i="4"/>
  <c r="N14" i="4" s="1"/>
  <c r="D11" i="4"/>
  <c r="L10" i="4"/>
  <c r="M10" i="4" s="1"/>
  <c r="N10" i="4" s="1"/>
  <c r="J10" i="4"/>
  <c r="L9" i="4"/>
  <c r="M9" i="4" s="1"/>
  <c r="N9" i="4" s="1"/>
  <c r="J9" i="4"/>
  <c r="E9" i="4"/>
  <c r="L8" i="4"/>
  <c r="M8" i="4" s="1"/>
  <c r="N8" i="4" s="1"/>
  <c r="J8" i="4"/>
  <c r="E8" i="4"/>
  <c r="L7" i="4"/>
  <c r="J7" i="4"/>
  <c r="E7" i="4"/>
  <c r="K9" i="1"/>
  <c r="E11" i="4" l="1"/>
  <c r="J11" i="4"/>
  <c r="N15" i="4" s="1"/>
  <c r="N17" i="4" s="1"/>
  <c r="L11" i="4"/>
  <c r="M7" i="4"/>
  <c r="L9" i="1"/>
  <c r="L10" i="1"/>
  <c r="M10" i="1" s="1"/>
  <c r="N10" i="1" s="1"/>
  <c r="L8" i="1"/>
  <c r="M8" i="1" s="1"/>
  <c r="N8" i="1" s="1"/>
  <c r="J10" i="1"/>
  <c r="J8" i="1"/>
  <c r="H11" i="1"/>
  <c r="G11" i="1"/>
  <c r="N14" i="1" s="1"/>
  <c r="D11" i="1"/>
  <c r="E8" i="1"/>
  <c r="M11" i="4" l="1"/>
  <c r="N7" i="4"/>
  <c r="N11" i="4" s="1"/>
  <c r="J9" i="1"/>
  <c r="J7" i="1"/>
  <c r="J11" i="1" s="1"/>
  <c r="N15" i="1" s="1"/>
  <c r="N17" i="1" s="1"/>
  <c r="E9" i="1"/>
  <c r="E7" i="1"/>
  <c r="E11" i="1" s="1"/>
  <c r="M9" i="1"/>
  <c r="K7" i="1"/>
  <c r="L7" i="1" s="1"/>
  <c r="M7" i="1" s="1"/>
  <c r="N7" i="1" s="1"/>
  <c r="N28" i="4" l="1"/>
  <c r="N16" i="4"/>
  <c r="N18" i="4" s="1"/>
  <c r="N21" i="4" s="1"/>
  <c r="N24" i="4" s="1"/>
  <c r="L11" i="1"/>
  <c r="N9" i="1"/>
  <c r="M11" i="1"/>
  <c r="N25" i="4" l="1"/>
  <c r="N29" i="4" s="1"/>
  <c r="N27" i="1"/>
  <c r="N16" i="1"/>
  <c r="N18" i="1" s="1"/>
  <c r="N21" i="1" s="1"/>
  <c r="N11" i="1"/>
  <c r="N23" i="1" l="1"/>
  <c r="N24" i="1"/>
  <c r="N28" i="1" s="1"/>
</calcChain>
</file>

<file path=xl/sharedStrings.xml><?xml version="1.0" encoding="utf-8"?>
<sst xmlns="http://schemas.openxmlformats.org/spreadsheetml/2006/main" count="155" uniqueCount="69">
  <si>
    <t>brutto</t>
  </si>
  <si>
    <t>Eigenleistung</t>
  </si>
  <si>
    <t>Anteil</t>
  </si>
  <si>
    <t>Unternehmer-</t>
  </si>
  <si>
    <t>leistung</t>
  </si>
  <si>
    <t>anrechenbare</t>
  </si>
  <si>
    <t>Herstellkosten</t>
  </si>
  <si>
    <t>Eigen-</t>
  </si>
  <si>
    <t>verrechnet mit</t>
  </si>
  <si>
    <t>h</t>
  </si>
  <si>
    <t>netto</t>
  </si>
  <si>
    <t>Material</t>
  </si>
  <si>
    <t>Unternehmerleistung</t>
  </si>
  <si>
    <t>- unbare Eigenleistung</t>
  </si>
  <si>
    <t>- Barmittel</t>
  </si>
  <si>
    <t>Die Eigenleistung unterteilt sich in…</t>
  </si>
  <si>
    <t>Außen- und Innenputz</t>
  </si>
  <si>
    <t>Gesamsumme</t>
  </si>
  <si>
    <t>Arbeitsstunden</t>
  </si>
  <si>
    <t>60 %</t>
  </si>
  <si>
    <t>Zuwendung z.B. 65%</t>
  </si>
  <si>
    <t>Weitere Gewerke zusammengefasst</t>
  </si>
  <si>
    <t>zzgl. MwSt. auf Material und Unternehmerleistung</t>
  </si>
  <si>
    <t>Hinweise:</t>
  </si>
  <si>
    <t>• Die Kostenberechnung erfolgt auf Grundlage der DIN 276.</t>
  </si>
  <si>
    <t>Fliesen</t>
  </si>
  <si>
    <t>Zuwendungsfähige Ausgaben</t>
  </si>
  <si>
    <t>Grundsätzlich zuwendungsfähige Gesamtausgaben</t>
  </si>
  <si>
    <t>abzüglich Leistungen Dritter (z.B. zweckgebundene Spende)</t>
  </si>
  <si>
    <t>Struktur- und Dorfentwicklung</t>
  </si>
  <si>
    <t>Musterbeispiel</t>
  </si>
  <si>
    <t>20 € / h</t>
  </si>
  <si>
    <t>lfd. Nr. 1</t>
  </si>
  <si>
    <t>lfd. Nr. 2</t>
  </si>
  <si>
    <t>lfd. Nr. 3</t>
  </si>
  <si>
    <t>lfd. Nr. ff.</t>
  </si>
  <si>
    <t xml:space="preserve">Zuwendung </t>
  </si>
  <si>
    <t>Fördersatz in Prozent</t>
  </si>
  <si>
    <t>Lohnanteil</t>
  </si>
  <si>
    <t>abzüglich Leistungen Dritter</t>
  </si>
  <si>
    <t>• Bitte wenden Sie sich bei Fragen an die zuständige Bewilligungsbehörde.</t>
  </si>
  <si>
    <t>• Werkzeug und Kleinmaterial</t>
  </si>
  <si>
    <t>Gesamt</t>
  </si>
  <si>
    <t>Materialanteil</t>
  </si>
  <si>
    <t>Netto-Betrag</t>
  </si>
  <si>
    <t>Unternehmerleistung (Materialanteil)</t>
  </si>
  <si>
    <t>Unternehmerleistung (Lohnanteil)</t>
  </si>
  <si>
    <t>anrechenbare unbare Eigenleistung</t>
  </si>
  <si>
    <t>Gesamtsumme</t>
  </si>
  <si>
    <t>geplant</t>
  </si>
  <si>
    <t>ja</t>
  </si>
  <si>
    <t>nein</t>
  </si>
  <si>
    <t>• Unbare Leistungen, d.h. selbst erbrachte, ersetzende Arbeiten (beispielsweise im Sinne von ehrenamtlicher Tätigkeit) nach</t>
  </si>
  <si>
    <t xml:space="preserve"> Richtlinien-Nummer 2.4.5.3 tragen Sie bitte in der „Ausgabengliederung (Gesamtkosten)“ versehen mit einer eigenen „lfd. Nr.“ ein.</t>
  </si>
  <si>
    <t xml:space="preserve"> Der Wert wird hier rechts grün hervorgehoben.</t>
  </si>
  <si>
    <t>• Die Aufteilung der Herstellkosten netto in Material und Lohnanteil ist für jedes Gewerk einzeln vorzunehmen.</t>
  </si>
  <si>
    <t xml:space="preserve"> Es bietet sich eine prozentuale Aufteilung an. Ggf. können für ähnliche Gewerke gleiche Prozentsätze genommen werden.</t>
  </si>
  <si>
    <t>Im Rahmen von bürgerschaftlichem Engagement sind Werkzeuge und Kleinmaterial nur insoweit förderfähig, als sie bei der Herstellung</t>
  </si>
  <si>
    <t xml:space="preserve"> verbraucht werden und in das Objekt eingehen (z.B. Lasuren, Farben, Kleber etc.). </t>
  </si>
  <si>
    <t xml:space="preserve">Nicht förderfähig sind deshalb angeschaffte Geräte, Werkzeuge oder Hilfsmaterialien wie z.B. Pinsel, Abdeckplanen, Kreppband, </t>
  </si>
  <si>
    <t xml:space="preserve">Glättkellen, Hämmer, Meißel, Bitsätze, Bohrmaschinen oder Handschuhe. Gebühren für die Ausleihe von Maschinen/ Geräten </t>
  </si>
  <si>
    <t>werden ebenfalls nicht gefördert - durch einen Dienstleister auf Rechnung erbrachte Maschinenstunden mit Fahrer hingegen schon.</t>
  </si>
  <si>
    <t xml:space="preserve">• Abrechnung der Stunden
</t>
  </si>
  <si>
    <t xml:space="preserve">Das erbrachte bürgerschaftliche Engagement ist nachher mittels Stundenzetteln (Muster wird zur Verfügung gestellt) nachzuweisen. </t>
  </si>
  <si>
    <t xml:space="preserve">Für jede Stunde werden dabei 20 € veranschlagt. Es können jedoch nur Stunden bis zur Höhe des vorher anerkannten Wertes 
</t>
  </si>
  <si>
    <t>Wertes (60% vom Netto der entsprechenden Gewerke) berücksichtigt werden.</t>
  </si>
  <si>
    <t xml:space="preserve">Wenn zusätzliches bürgerschaftliches Engagement bei anderen Gewerken als bei Antragstellung angegeben erbracht werden soll, </t>
  </si>
  <si>
    <t xml:space="preserve">so ist dies frühzeitig vor der Auszahlung anzuzeigen - damit ggf. eine Erhöhung des anerkannten Wertes für das </t>
  </si>
  <si>
    <t>bürgerschaftliche Engagement vorgenommen werden kann.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</si>
</sst>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\ &quot;€&quot;"/>
    <numFmt numFmtId="169" formatCode="_-* #,##0.00\ &quot;€&quot;_-;\-* #,##0.00\ &quot;€&quot;_-;_-* &quot;-&quot;??\ &quot;€&quot;_-;_-@_-"/>
  </numFmts>
  <fonts count="7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b/>
      <sz val="15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7">
    <xf numFmtId="0" fontId="0" fillId="0" borderId="0" xfId="0"/>
    <xf numFmtId="164" fontId="0" fillId="0" borderId="0" xfId="2" applyFont="1"/>
    <xf numFmtId="44" fontId="0" fillId="0" borderId="0" xfId="0" applyNumberFormat="1"/>
    <xf numFmtId="9" fontId="0" fillId="0" borderId="0" xfId="3" applyFont="1"/>
    <xf numFmtId="165" fontId="0" fillId="0" borderId="0" xfId="2" applyNumberFormat="1" applyFont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166" fontId="0" fillId="0" borderId="0" xfId="0" applyNumberFormat="1"/>
    <xf numFmtId="165" fontId="0" fillId="0" borderId="0" xfId="2" applyNumberFormat="1" applyFont="1"/>
    <xf numFmtId="0" fontId="0" fillId="0" borderId="1" xfId="0" applyBorder="1"/>
    <xf numFmtId="9" fontId="0" fillId="0" borderId="2" xfId="3" applyFont="1" applyBorder="1" applyAlignment="1">
      <alignment horizontal="center"/>
    </xf>
    <xf numFmtId="44" fontId="0" fillId="0" borderId="1" xfId="0" applyNumberFormat="1" applyBorder="1"/>
    <xf numFmtId="0" fontId="0" fillId="0" borderId="0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5" xfId="0" applyBorder="1"/>
    <xf numFmtId="0" fontId="0" fillId="0" borderId="2" xfId="0" applyBorder="1"/>
    <xf numFmtId="0" fontId="2" fillId="0" borderId="0" xfId="0" applyFont="1" applyBorder="1"/>
    <xf numFmtId="9" fontId="0" fillId="0" borderId="0" xfId="3" applyFont="1" applyBorder="1" applyAlignment="1">
      <alignment horizontal="left"/>
    </xf>
    <xf numFmtId="44" fontId="0" fillId="0" borderId="0" xfId="0" applyNumberFormat="1" applyBorder="1"/>
    <xf numFmtId="44" fontId="0" fillId="0" borderId="0" xfId="3" applyNumberFormat="1" applyFont="1"/>
    <xf numFmtId="44" fontId="0" fillId="0" borderId="0" xfId="0" applyNumberFormat="1" applyBorder="1" applyAlignment="1">
      <alignment horizontal="left"/>
    </xf>
    <xf numFmtId="44" fontId="0" fillId="0" borderId="0" xfId="0" applyNumberFormat="1" applyBorder="1" applyAlignmen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44" fontId="0" fillId="0" borderId="0" xfId="0" applyNumberFormat="1" applyFill="1" applyBorder="1" applyAlignment="1">
      <alignment horizontal="left"/>
    </xf>
    <xf numFmtId="44" fontId="0" fillId="0" borderId="0" xfId="1" applyFont="1" applyBorder="1"/>
    <xf numFmtId="0" fontId="2" fillId="0" borderId="0" xfId="0" applyFont="1"/>
    <xf numFmtId="9" fontId="0" fillId="0" borderId="0" xfId="3" applyFont="1" applyBorder="1"/>
    <xf numFmtId="44" fontId="0" fillId="0" borderId="0" xfId="3" applyNumberFormat="1" applyFont="1" applyBorder="1"/>
    <xf numFmtId="0" fontId="2" fillId="0" borderId="7" xfId="0" quotePrefix="1" applyFont="1" applyFill="1" applyBorder="1"/>
    <xf numFmtId="0" fontId="2" fillId="0" borderId="4" xfId="0" applyFont="1" applyFill="1" applyBorder="1"/>
    <xf numFmtId="0" fontId="2" fillId="0" borderId="2" xfId="0" quotePrefix="1" applyFont="1" applyFill="1" applyBorder="1"/>
    <xf numFmtId="0" fontId="3" fillId="2" borderId="7" xfId="0" applyFont="1" applyFill="1" applyBorder="1"/>
    <xf numFmtId="0" fontId="3" fillId="2" borderId="3" xfId="0" applyFont="1" applyFill="1" applyBorder="1"/>
    <xf numFmtId="0" fontId="3" fillId="2" borderId="6" xfId="0" applyFont="1" applyFill="1" applyBorder="1"/>
    <xf numFmtId="9" fontId="3" fillId="2" borderId="7" xfId="3" applyFont="1" applyFill="1" applyBorder="1" applyAlignment="1">
      <alignment horizontal="center"/>
    </xf>
    <xf numFmtId="44" fontId="3" fillId="2" borderId="6" xfId="0" applyNumberFormat="1" applyFont="1" applyFill="1" applyBorder="1"/>
    <xf numFmtId="164" fontId="3" fillId="2" borderId="7" xfId="2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0" borderId="0" xfId="0" applyFont="1"/>
    <xf numFmtId="0" fontId="2" fillId="0" borderId="2" xfId="0" applyFont="1" applyBorder="1"/>
    <xf numFmtId="0" fontId="2" fillId="0" borderId="1" xfId="0" applyFont="1" applyBorder="1"/>
    <xf numFmtId="9" fontId="2" fillId="0" borderId="2" xfId="3" applyFont="1" applyBorder="1"/>
    <xf numFmtId="44" fontId="2" fillId="0" borderId="8" xfId="2" applyNumberFormat="1" applyFont="1" applyBorder="1" applyAlignment="1">
      <alignment horizontal="center"/>
    </xf>
    <xf numFmtId="44" fontId="0" fillId="0" borderId="8" xfId="1" applyNumberFormat="1" applyFont="1" applyBorder="1"/>
    <xf numFmtId="44" fontId="3" fillId="2" borderId="9" xfId="1" applyNumberFormat="1" applyFont="1" applyFill="1" applyBorder="1"/>
    <xf numFmtId="44" fontId="2" fillId="0" borderId="2" xfId="2" applyNumberFormat="1" applyFont="1" applyBorder="1" applyAlignment="1">
      <alignment horizontal="center"/>
    </xf>
    <xf numFmtId="44" fontId="0" fillId="0" borderId="2" xfId="1" applyNumberFormat="1" applyFont="1" applyBorder="1"/>
    <xf numFmtId="44" fontId="3" fillId="2" borderId="7" xfId="1" applyNumberFormat="1" applyFont="1" applyFill="1" applyBorder="1"/>
    <xf numFmtId="44" fontId="2" fillId="0" borderId="1" xfId="0" applyNumberFormat="1" applyFont="1" applyBorder="1"/>
    <xf numFmtId="9" fontId="2" fillId="0" borderId="2" xfId="2" applyNumberFormat="1" applyFont="1" applyBorder="1"/>
    <xf numFmtId="9" fontId="2" fillId="0" borderId="2" xfId="3" applyNumberFormat="1" applyFont="1" applyBorder="1" applyAlignment="1">
      <alignment horizontal="center"/>
    </xf>
    <xf numFmtId="44" fontId="0" fillId="0" borderId="10" xfId="1" applyNumberFormat="1" applyFont="1" applyBorder="1"/>
    <xf numFmtId="44" fontId="0" fillId="0" borderId="1" xfId="1" applyNumberFormat="1" applyFont="1" applyBorder="1"/>
    <xf numFmtId="44" fontId="0" fillId="0" borderId="6" xfId="1" applyNumberFormat="1" applyFont="1" applyBorder="1"/>
    <xf numFmtId="44" fontId="0" fillId="0" borderId="0" xfId="1" applyNumberFormat="1" applyFont="1" applyBorder="1"/>
    <xf numFmtId="164" fontId="2" fillId="0" borderId="2" xfId="2" applyNumberFormat="1" applyFont="1" applyBorder="1" applyAlignment="1">
      <alignment horizontal="center"/>
    </xf>
    <xf numFmtId="164" fontId="2" fillId="0" borderId="2" xfId="2" applyNumberFormat="1" applyFont="1" applyBorder="1"/>
    <xf numFmtId="164" fontId="3" fillId="2" borderId="7" xfId="2" applyNumberFormat="1" applyFont="1" applyFill="1" applyBorder="1"/>
    <xf numFmtId="0" fontId="2" fillId="0" borderId="0" xfId="0" applyFont="1" applyFill="1" applyBorder="1"/>
    <xf numFmtId="44" fontId="3" fillId="0" borderId="1" xfId="1" applyNumberFormat="1" applyFont="1" applyBorder="1"/>
    <xf numFmtId="44" fontId="3" fillId="0" borderId="0" xfId="1" applyNumberFormat="1" applyFont="1" applyBorder="1"/>
    <xf numFmtId="44" fontId="0" fillId="0" borderId="5" xfId="1" applyNumberFormat="1" applyFont="1" applyBorder="1"/>
    <xf numFmtId="44" fontId="0" fillId="0" borderId="3" xfId="1" applyNumberFormat="1" applyFont="1" applyBorder="1"/>
    <xf numFmtId="0" fontId="0" fillId="0" borderId="0" xfId="0" applyFont="1" applyFill="1" applyBorder="1"/>
    <xf numFmtId="44" fontId="2" fillId="0" borderId="0" xfId="1" applyNumberFormat="1" applyFont="1" applyBorder="1"/>
    <xf numFmtId="44" fontId="2" fillId="0" borderId="1" xfId="1" applyNumberFormat="1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1" xfId="0" applyFont="1" applyBorder="1"/>
    <xf numFmtId="44" fontId="6" fillId="0" borderId="8" xfId="1" applyNumberFormat="1" applyFont="1" applyBorder="1"/>
    <xf numFmtId="44" fontId="6" fillId="0" borderId="2" xfId="1" applyNumberFormat="1" applyFont="1" applyBorder="1"/>
    <xf numFmtId="9" fontId="6" fillId="0" borderId="2" xfId="3" applyFont="1" applyBorder="1" applyAlignment="1">
      <alignment horizontal="center"/>
    </xf>
    <xf numFmtId="44" fontId="6" fillId="0" borderId="1" xfId="0" applyNumberFormat="1" applyFont="1" applyBorder="1"/>
    <xf numFmtId="9" fontId="6" fillId="0" borderId="2" xfId="3" applyNumberFormat="1" applyFont="1" applyBorder="1" applyAlignment="1">
      <alignment horizontal="center"/>
    </xf>
    <xf numFmtId="9" fontId="6" fillId="0" borderId="2" xfId="3" quotePrefix="1" applyFont="1" applyBorder="1" applyAlignment="1">
      <alignment horizontal="center"/>
    </xf>
    <xf numFmtId="1" fontId="2" fillId="0" borderId="1" xfId="1" applyNumberFormat="1" applyFont="1" applyBorder="1"/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2" fillId="0" borderId="0" xfId="0" applyFont="1" applyBorder="1"/>
    <xf numFmtId="169" fontId="0" fillId="0" borderId="0" xfId="0" applyNumberFormat="1" applyBorder="1"/>
    <xf numFmtId="0" fontId="0" fillId="0" borderId="7" xfId="0" applyFill="1" applyBorder="1"/>
    <xf numFmtId="0" fontId="2" fillId="0" borderId="7" xfId="0" quotePrefix="1" applyFont="1" applyFill="1" applyBorder="1"/>
    <xf numFmtId="0" fontId="2" fillId="0" borderId="4" xfId="0" applyFont="1" applyFill="1" applyBorder="1"/>
    <xf numFmtId="0" fontId="2" fillId="0" borderId="2" xfId="0" quotePrefix="1" applyFont="1" applyFill="1" applyBorder="1"/>
    <xf numFmtId="0" fontId="3" fillId="2" borderId="6" xfId="0" applyFont="1" applyFill="1" applyBorder="1" applyAlignment="1">
      <alignment horizontal="left"/>
    </xf>
    <xf numFmtId="0" fontId="3" fillId="0" borderId="0" xfId="0" applyFont="1"/>
    <xf numFmtId="0" fontId="2" fillId="0" borderId="2" xfId="0" applyFont="1" applyBorder="1"/>
    <xf numFmtId="0" fontId="3" fillId="0" borderId="2" xfId="0" applyFont="1" applyBorder="1"/>
    <xf numFmtId="0" fontId="3" fillId="0" borderId="0" xfId="0" applyFont="1" applyBorder="1"/>
    <xf numFmtId="0" fontId="2" fillId="0" borderId="0" xfId="0" applyFont="1" applyFill="1" applyBorder="1"/>
    <xf numFmtId="49" fontId="3" fillId="4" borderId="10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49" fontId="5" fillId="4" borderId="4" xfId="0" applyNumberFormat="1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4" borderId="0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3" fillId="4" borderId="8" xfId="2" applyNumberFormat="1" applyFont="1" applyFill="1" applyBorder="1" applyAlignment="1">
      <alignment horizontal="center"/>
    </xf>
    <xf numFmtId="49" fontId="3" fillId="4" borderId="2" xfId="2" applyNumberFormat="1" applyFont="1" applyFill="1" applyBorder="1" applyAlignment="1">
      <alignment horizontal="center"/>
    </xf>
    <xf numFmtId="49" fontId="3" fillId="4" borderId="1" xfId="0" quotePrefix="1" applyNumberFormat="1" applyFont="1" applyFill="1" applyBorder="1" applyAlignment="1">
      <alignment horizontal="center"/>
    </xf>
    <xf numFmtId="49" fontId="3" fillId="4" borderId="2" xfId="2" applyNumberFormat="1" applyFont="1" applyFill="1" applyBorder="1" applyAlignment="1">
      <alignment horizontal="center"/>
    </xf>
    <xf numFmtId="49" fontId="3" fillId="4" borderId="1" xfId="2" applyNumberFormat="1" applyFont="1" applyFill="1" applyBorder="1" applyAlignment="1">
      <alignment horizontal="center"/>
    </xf>
    <xf numFmtId="44" fontId="2" fillId="4" borderId="2" xfId="2" applyNumberFormat="1" applyFont="1" applyFill="1" applyBorder="1" applyAlignment="1">
      <alignment horizontal="center"/>
    </xf>
    <xf numFmtId="44" fontId="6" fillId="4" borderId="2" xfId="1" applyNumberFormat="1" applyFont="1" applyFill="1" applyBorder="1"/>
    <xf numFmtId="44" fontId="0" fillId="4" borderId="2" xfId="1" applyNumberFormat="1" applyFont="1" applyFill="1" applyBorder="1"/>
    <xf numFmtId="44" fontId="2" fillId="4" borderId="1" xfId="0" applyNumberFormat="1" applyFont="1" applyFill="1" applyBorder="1"/>
    <xf numFmtId="44" fontId="6" fillId="4" borderId="1" xfId="0" applyNumberFormat="1" applyFont="1" applyFill="1" applyBorder="1"/>
    <xf numFmtId="44" fontId="0" fillId="4" borderId="1" xfId="0" applyNumberFormat="1" applyFill="1" applyBorder="1"/>
    <xf numFmtId="44" fontId="3" fillId="5" borderId="6" xfId="0" applyNumberFormat="1" applyFont="1" applyFill="1" applyBorder="1"/>
    <xf numFmtId="44" fontId="0" fillId="5" borderId="1" xfId="1" applyNumberFormat="1" applyFont="1" applyFill="1" applyBorder="1"/>
    <xf numFmtId="44" fontId="3" fillId="3" borderId="7" xfId="1" applyNumberFormat="1" applyFont="1" applyFill="1" applyBorder="1"/>
    <xf numFmtId="44" fontId="3" fillId="6" borderId="6" xfId="0" applyNumberFormat="1" applyFont="1" applyFill="1" applyBorder="1"/>
    <xf numFmtId="44" fontId="0" fillId="6" borderId="1" xfId="1" applyNumberFormat="1" applyFont="1" applyFill="1" applyBorder="1"/>
    <xf numFmtId="44" fontId="2" fillId="3" borderId="10" xfId="1" applyNumberFormat="1" applyFont="1" applyFill="1" applyBorder="1"/>
    <xf numFmtId="0" fontId="2" fillId="0" borderId="4" xfId="0" applyFont="1" applyBorder="1"/>
    <xf numFmtId="44" fontId="6" fillId="0" borderId="2" xfId="1" applyNumberFormat="1" applyFont="1" applyBorder="1" applyAlignment="1">
      <alignment horizontal="left"/>
    </xf>
    <xf numFmtId="49" fontId="3" fillId="4" borderId="11" xfId="2" applyNumberFormat="1" applyFont="1" applyFill="1" applyBorder="1" applyAlignment="1">
      <alignment horizontal="center"/>
    </xf>
    <xf numFmtId="49" fontId="3" fillId="4" borderId="4" xfId="2" applyNumberFormat="1" applyFont="1" applyFill="1" applyBorder="1" applyAlignment="1">
      <alignment horizontal="center"/>
    </xf>
    <xf numFmtId="49" fontId="3" fillId="4" borderId="4" xfId="3" applyNumberFormat="1" applyFont="1" applyFill="1" applyBorder="1" applyAlignment="1">
      <alignment horizontal="center"/>
    </xf>
    <xf numFmtId="49" fontId="3" fillId="4" borderId="11" xfId="0" applyNumberFormat="1" applyFont="1" applyFill="1" applyBorder="1" applyAlignment="1">
      <alignment horizontal="center"/>
    </xf>
    <xf numFmtId="49" fontId="3" fillId="4" borderId="2" xfId="3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9" fontId="2" fillId="0" borderId="2" xfId="3" applyFont="1" applyBorder="1" applyAlignment="1">
      <alignment horizontal="center"/>
    </xf>
    <xf numFmtId="9" fontId="2" fillId="0" borderId="2" xfId="3" quotePrefix="1" applyFont="1" applyBorder="1" applyAlignment="1">
      <alignment horizontal="center"/>
    </xf>
    <xf numFmtId="44" fontId="2" fillId="0" borderId="1" xfId="4" applyFont="1" applyBorder="1"/>
  </cellXfs>
  <cellStyles count="8">
    <cellStyle name="Euro" xfId="1" xr:uid="{00000000-0005-0000-0000-000000000000}"/>
    <cellStyle name="Euro 2" xfId="5" xr:uid="{DC86720E-3959-4DA5-B1D3-1DC1450E1F16}"/>
    <cellStyle name="Komma" xfId="2" builtinId="3"/>
    <cellStyle name="Komma 2" xfId="6" xr:uid="{3168D953-0DFF-4671-B0FE-90A74B98C762}"/>
    <cellStyle name="Prozent" xfId="3" builtinId="5"/>
    <cellStyle name="Prozent 2" xfId="7" xr:uid="{9B93380D-FA64-4341-9786-BDD2181FA452}"/>
    <cellStyle name="Standard" xfId="0" builtinId="0"/>
    <cellStyle name="Währung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24</xdr:col>
      <xdr:colOff>209436</xdr:colOff>
      <xdr:row>10</xdr:row>
      <xdr:rowOff>63465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4F291628-C5B8-4508-A58C-E4CF0BF0FA79}"/>
            </a:ext>
          </a:extLst>
        </xdr:cNvPr>
        <xdr:cNvSpPr/>
      </xdr:nvSpPr>
      <xdr:spPr>
        <a:xfrm>
          <a:off x="0" y="0"/>
          <a:ext cx="18497436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NICHT BEARBEITEN </a:t>
          </a:r>
        </a:p>
        <a:p>
          <a:pPr algn="ctr"/>
          <a:r>
            <a:rPr lang="de-D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Ist nur für die Verwendung durch Esri vorgesehen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66310-8974-4492-9C98-4AFAAB2AD806}">
  <sheetPr>
    <pageSetUpPr fitToPage="1"/>
  </sheetPr>
  <dimension ref="A1:Q41"/>
  <sheetViews>
    <sheetView showGridLines="0" showZeros="0" tabSelected="1" zoomScale="145" zoomScaleNormal="145" workbookViewId="0">
      <pane ySplit="5" topLeftCell="A6" activePane="bottomLeft" state="frozenSplit"/>
      <selection activeCell="I1" sqref="I1:I65536"/>
      <selection pane="bottomLeft" activeCell="F3" sqref="F3:F4"/>
    </sheetView>
  </sheetViews>
  <sheetFormatPr baseColWidth="10" defaultRowHeight="12.75" x14ac:dyDescent="0.2"/>
  <cols>
    <col min="3" max="3" width="11.28515625" bestFit="1" customWidth="1"/>
    <col min="4" max="5" width="13.7109375" customWidth="1"/>
    <col min="6" max="6" width="13.7109375" style="82" customWidth="1"/>
    <col min="7" max="8" width="13.7109375" customWidth="1"/>
    <col min="9" max="9" width="13.7109375" style="3" customWidth="1"/>
    <col min="10" max="10" width="13.7109375" customWidth="1"/>
    <col min="11" max="11" width="13.7109375" style="1" customWidth="1"/>
    <col min="12" max="13" width="13.7109375" customWidth="1"/>
    <col min="14" max="14" width="14.85546875" style="8" bestFit="1" customWidth="1"/>
    <col min="15" max="15" width="4.140625" style="5" customWidth="1"/>
  </cols>
  <sheetData>
    <row r="1" spans="1:17" x14ac:dyDescent="0.2">
      <c r="C1" s="41" t="s">
        <v>30</v>
      </c>
    </row>
    <row r="3" spans="1:17" x14ac:dyDescent="0.2">
      <c r="A3" s="102" t="s">
        <v>29</v>
      </c>
      <c r="B3" s="103"/>
      <c r="C3" s="104"/>
      <c r="D3" s="127" t="s">
        <v>6</v>
      </c>
      <c r="E3" s="127" t="s">
        <v>6</v>
      </c>
      <c r="F3" s="128" t="s">
        <v>1</v>
      </c>
      <c r="G3" s="128" t="s">
        <v>43</v>
      </c>
      <c r="H3" s="128" t="s">
        <v>38</v>
      </c>
      <c r="I3" s="129" t="s">
        <v>2</v>
      </c>
      <c r="J3" s="99" t="s">
        <v>44</v>
      </c>
      <c r="K3" s="128" t="s">
        <v>2</v>
      </c>
      <c r="L3" s="99" t="s">
        <v>44</v>
      </c>
      <c r="M3" s="130" t="s">
        <v>5</v>
      </c>
      <c r="N3" s="128" t="s">
        <v>18</v>
      </c>
      <c r="O3" s="99"/>
    </row>
    <row r="4" spans="1:17" x14ac:dyDescent="0.2">
      <c r="A4" s="105"/>
      <c r="B4" s="106"/>
      <c r="C4" s="107"/>
      <c r="D4" s="108" t="s">
        <v>42</v>
      </c>
      <c r="E4" s="108" t="s">
        <v>42</v>
      </c>
      <c r="F4" s="109" t="s">
        <v>49</v>
      </c>
      <c r="G4" s="109"/>
      <c r="H4" s="109"/>
      <c r="I4" s="131" t="s">
        <v>3</v>
      </c>
      <c r="J4" s="100" t="s">
        <v>3</v>
      </c>
      <c r="K4" s="109" t="s">
        <v>7</v>
      </c>
      <c r="L4" s="100" t="s">
        <v>1</v>
      </c>
      <c r="M4" s="100" t="s">
        <v>1</v>
      </c>
      <c r="N4" s="109" t="s">
        <v>8</v>
      </c>
      <c r="O4" s="100"/>
      <c r="Q4" s="7"/>
    </row>
    <row r="5" spans="1:17" x14ac:dyDescent="0.2">
      <c r="A5" s="105"/>
      <c r="B5" s="106"/>
      <c r="C5" s="107"/>
      <c r="D5" s="108" t="s">
        <v>0</v>
      </c>
      <c r="E5" s="109" t="s">
        <v>10</v>
      </c>
      <c r="F5" s="109"/>
      <c r="G5" s="109" t="s">
        <v>10</v>
      </c>
      <c r="H5" s="109" t="s">
        <v>10</v>
      </c>
      <c r="I5" s="131" t="s">
        <v>4</v>
      </c>
      <c r="J5" s="100" t="s">
        <v>4</v>
      </c>
      <c r="K5" s="109" t="s">
        <v>4</v>
      </c>
      <c r="L5" s="100"/>
      <c r="M5" s="110" t="s">
        <v>19</v>
      </c>
      <c r="N5" s="111" t="s">
        <v>31</v>
      </c>
      <c r="O5" s="112"/>
    </row>
    <row r="6" spans="1:17" s="28" customFormat="1" x14ac:dyDescent="0.2">
      <c r="A6" s="42"/>
      <c r="B6" s="18"/>
      <c r="C6" s="43"/>
      <c r="D6" s="45"/>
      <c r="E6" s="48"/>
      <c r="F6" s="48"/>
      <c r="G6" s="48"/>
      <c r="H6" s="113"/>
      <c r="I6" s="44"/>
      <c r="J6" s="116"/>
      <c r="K6" s="52"/>
      <c r="L6" s="116"/>
      <c r="M6" s="51"/>
      <c r="N6" s="58"/>
      <c r="O6" s="15"/>
    </row>
    <row r="7" spans="1:17" x14ac:dyDescent="0.2">
      <c r="A7" s="79" t="s">
        <v>32</v>
      </c>
      <c r="B7" s="80"/>
      <c r="C7" s="81"/>
      <c r="D7" s="72">
        <v>0</v>
      </c>
      <c r="E7" s="73">
        <f>D7/1.19</f>
        <v>0</v>
      </c>
      <c r="F7" s="126" t="s">
        <v>50</v>
      </c>
      <c r="G7" s="73">
        <v>0</v>
      </c>
      <c r="H7" s="114">
        <v>0</v>
      </c>
      <c r="I7" s="134">
        <v>0</v>
      </c>
      <c r="J7" s="117">
        <f>I7*H7</f>
        <v>0</v>
      </c>
      <c r="K7" s="53">
        <v>0</v>
      </c>
      <c r="L7" s="117">
        <f>H7*K7</f>
        <v>0</v>
      </c>
      <c r="M7" s="75">
        <f>L7*60%</f>
        <v>0</v>
      </c>
      <c r="N7" s="59">
        <f>M7/20</f>
        <v>0</v>
      </c>
      <c r="O7" s="15" t="s">
        <v>9</v>
      </c>
    </row>
    <row r="8" spans="1:17" x14ac:dyDescent="0.2">
      <c r="A8" s="79" t="s">
        <v>33</v>
      </c>
      <c r="B8" s="80"/>
      <c r="C8" s="81"/>
      <c r="D8" s="72">
        <v>0</v>
      </c>
      <c r="E8" s="73">
        <f>D8/1.19</f>
        <v>0</v>
      </c>
      <c r="F8" s="126" t="s">
        <v>50</v>
      </c>
      <c r="G8" s="73">
        <v>0</v>
      </c>
      <c r="H8" s="114">
        <v>0</v>
      </c>
      <c r="I8" s="135">
        <v>0</v>
      </c>
      <c r="J8" s="117">
        <f>I8*H8</f>
        <v>0</v>
      </c>
      <c r="K8" s="53">
        <v>0</v>
      </c>
      <c r="L8" s="117">
        <f>H8*K8</f>
        <v>0</v>
      </c>
      <c r="M8" s="75">
        <f>L8*60%</f>
        <v>0</v>
      </c>
      <c r="N8" s="59">
        <f>M8/20</f>
        <v>0</v>
      </c>
      <c r="O8" s="14" t="s">
        <v>9</v>
      </c>
    </row>
    <row r="9" spans="1:17" x14ac:dyDescent="0.2">
      <c r="A9" s="79" t="s">
        <v>34</v>
      </c>
      <c r="B9" s="80"/>
      <c r="C9" s="81"/>
      <c r="D9" s="72">
        <v>0</v>
      </c>
      <c r="E9" s="73">
        <f>D9/1.19</f>
        <v>0</v>
      </c>
      <c r="F9" s="126" t="s">
        <v>51</v>
      </c>
      <c r="G9" s="73">
        <v>0</v>
      </c>
      <c r="H9" s="114">
        <v>0</v>
      </c>
      <c r="I9" s="134">
        <v>0</v>
      </c>
      <c r="J9" s="117">
        <f>I9*H9</f>
        <v>0</v>
      </c>
      <c r="K9" s="53">
        <v>0</v>
      </c>
      <c r="L9" s="117">
        <f>H9*K9</f>
        <v>0</v>
      </c>
      <c r="M9" s="75">
        <f>L9*60%</f>
        <v>0</v>
      </c>
      <c r="N9" s="59">
        <f>M9/15</f>
        <v>0</v>
      </c>
      <c r="O9" s="15" t="s">
        <v>9</v>
      </c>
      <c r="P9" s="6"/>
    </row>
    <row r="10" spans="1:17" x14ac:dyDescent="0.2">
      <c r="A10" s="79" t="s">
        <v>35</v>
      </c>
      <c r="B10" s="80"/>
      <c r="C10" s="81"/>
      <c r="D10" s="46">
        <v>0</v>
      </c>
      <c r="E10" s="49">
        <v>0</v>
      </c>
      <c r="F10" s="126" t="s">
        <v>51</v>
      </c>
      <c r="G10" s="49">
        <v>0</v>
      </c>
      <c r="H10" s="115">
        <v>0</v>
      </c>
      <c r="I10" s="134">
        <v>0</v>
      </c>
      <c r="J10" s="118">
        <f>I10*H10</f>
        <v>0</v>
      </c>
      <c r="K10" s="53">
        <v>0</v>
      </c>
      <c r="L10" s="118">
        <f>H10*K10</f>
        <v>0</v>
      </c>
      <c r="M10" s="11">
        <f>L10*60%</f>
        <v>0</v>
      </c>
      <c r="N10" s="59">
        <f>M10/15</f>
        <v>0</v>
      </c>
      <c r="O10" s="14" t="s">
        <v>9</v>
      </c>
    </row>
    <row r="11" spans="1:17" s="41" customFormat="1" x14ac:dyDescent="0.2">
      <c r="A11" s="34" t="s">
        <v>48</v>
      </c>
      <c r="B11" s="35"/>
      <c r="C11" s="36"/>
      <c r="D11" s="47">
        <f>SUM(D6:D10)</f>
        <v>0</v>
      </c>
      <c r="E11" s="50">
        <f>SUM(E6:E10)</f>
        <v>0</v>
      </c>
      <c r="F11" s="50"/>
      <c r="G11" s="121">
        <f>SUM(G6:G10)</f>
        <v>0</v>
      </c>
      <c r="H11" s="50">
        <f>SUM(H6:H10)</f>
        <v>0</v>
      </c>
      <c r="I11" s="37"/>
      <c r="J11" s="122">
        <f>SUM(J6:J10)</f>
        <v>0</v>
      </c>
      <c r="K11" s="39"/>
      <c r="L11" s="38">
        <f>SUM(L6:L10)</f>
        <v>0</v>
      </c>
      <c r="M11" s="119">
        <f>SUM(M6:M10)</f>
        <v>0</v>
      </c>
      <c r="N11" s="60">
        <f>SUM(N6:N10)</f>
        <v>0</v>
      </c>
      <c r="O11" s="40" t="s">
        <v>9</v>
      </c>
    </row>
    <row r="12" spans="1:17" x14ac:dyDescent="0.2">
      <c r="N12" s="4"/>
    </row>
    <row r="13" spans="1:17" x14ac:dyDescent="0.2">
      <c r="A13" s="12"/>
      <c r="B13" s="12"/>
      <c r="C13" s="12"/>
      <c r="D13" s="12"/>
      <c r="N13" s="4"/>
    </row>
    <row r="14" spans="1:17" x14ac:dyDescent="0.2">
      <c r="A14" s="97" t="s">
        <v>23</v>
      </c>
      <c r="B14" s="12"/>
      <c r="C14" s="12"/>
      <c r="D14" s="20"/>
      <c r="E14" s="20"/>
      <c r="F14" s="20"/>
      <c r="J14" s="125" t="s">
        <v>45</v>
      </c>
      <c r="K14" s="86"/>
      <c r="L14" s="64"/>
      <c r="M14" s="64"/>
      <c r="N14" s="124">
        <f>G11</f>
        <v>0</v>
      </c>
      <c r="O14" s="83"/>
    </row>
    <row r="15" spans="1:17" s="82" customFormat="1" x14ac:dyDescent="0.2">
      <c r="A15" s="87" t="s">
        <v>52</v>
      </c>
      <c r="B15" s="84"/>
      <c r="C15" s="84"/>
      <c r="D15" s="20"/>
      <c r="E15" s="20"/>
      <c r="F15" s="20"/>
      <c r="J15" s="95" t="s">
        <v>46</v>
      </c>
      <c r="K15" s="84"/>
      <c r="L15" s="57"/>
      <c r="M15" s="57"/>
      <c r="N15" s="123">
        <f>J11</f>
        <v>0</v>
      </c>
      <c r="O15" s="83"/>
    </row>
    <row r="16" spans="1:17" s="82" customFormat="1" x14ac:dyDescent="0.2">
      <c r="A16" s="98" t="s">
        <v>53</v>
      </c>
      <c r="B16" s="84"/>
      <c r="C16" s="84"/>
      <c r="D16" s="20"/>
      <c r="E16" s="20"/>
      <c r="F16" s="20"/>
      <c r="J16" s="95" t="s">
        <v>47</v>
      </c>
      <c r="K16" s="84"/>
      <c r="L16" s="57"/>
      <c r="M16" s="57"/>
      <c r="N16" s="120">
        <f>M11</f>
        <v>0</v>
      </c>
      <c r="O16" s="83"/>
    </row>
    <row r="17" spans="1:15" s="82" customFormat="1" x14ac:dyDescent="0.2">
      <c r="A17" s="87" t="s">
        <v>54</v>
      </c>
      <c r="B17" s="84"/>
      <c r="C17" s="84"/>
      <c r="D17" s="20"/>
      <c r="E17" s="20"/>
      <c r="F17" s="20"/>
      <c r="J17" s="95" t="s">
        <v>22</v>
      </c>
      <c r="K17" s="84"/>
      <c r="L17" s="57"/>
      <c r="M17" s="57"/>
      <c r="N17" s="55">
        <f>(N14+N15)*0.19</f>
        <v>0</v>
      </c>
      <c r="O17" s="83"/>
    </row>
    <row r="18" spans="1:15" s="82" customFormat="1" x14ac:dyDescent="0.2">
      <c r="A18" s="87"/>
      <c r="B18" s="84"/>
      <c r="C18" s="84"/>
      <c r="D18" s="20"/>
      <c r="E18" s="20"/>
      <c r="F18" s="20"/>
      <c r="J18" s="96" t="s">
        <v>27</v>
      </c>
      <c r="K18" s="97"/>
      <c r="L18" s="63"/>
      <c r="M18" s="63"/>
      <c r="N18" s="62">
        <f>SUM(N14:N17)</f>
        <v>0</v>
      </c>
      <c r="O18" s="83"/>
    </row>
    <row r="19" spans="1:15" s="82" customFormat="1" x14ac:dyDescent="0.2">
      <c r="A19" s="66" t="s">
        <v>24</v>
      </c>
      <c r="B19" s="84"/>
      <c r="C19" s="84"/>
      <c r="D19" s="20"/>
      <c r="E19" s="20"/>
      <c r="F19" s="20"/>
      <c r="J19" s="95"/>
      <c r="K19" s="87"/>
      <c r="L19" s="67"/>
      <c r="M19" s="67"/>
      <c r="N19" s="68"/>
      <c r="O19" s="83"/>
    </row>
    <row r="20" spans="1:15" x14ac:dyDescent="0.2">
      <c r="B20" s="12"/>
      <c r="C20" s="12"/>
      <c r="D20" s="20"/>
      <c r="E20" s="20"/>
      <c r="F20" s="20"/>
      <c r="G20" s="82"/>
      <c r="H20" s="82"/>
      <c r="J20" s="95" t="s">
        <v>39</v>
      </c>
      <c r="K20" s="87"/>
      <c r="L20" s="67"/>
      <c r="M20" s="67"/>
      <c r="N20" s="68"/>
      <c r="O20" s="83"/>
    </row>
    <row r="21" spans="1:15" x14ac:dyDescent="0.2">
      <c r="A21" s="18" t="s">
        <v>55</v>
      </c>
      <c r="B21" s="12"/>
      <c r="C21" s="12"/>
      <c r="D21" s="12"/>
      <c r="E21" s="12"/>
      <c r="F21" s="84"/>
      <c r="G21" s="82"/>
      <c r="H21" s="82"/>
      <c r="J21" s="96" t="s">
        <v>26</v>
      </c>
      <c r="K21" s="87"/>
      <c r="L21" s="67"/>
      <c r="M21" s="67"/>
      <c r="N21" s="62">
        <f>N18-N20</f>
        <v>0</v>
      </c>
      <c r="O21" s="83"/>
    </row>
    <row r="22" spans="1:15" x14ac:dyDescent="0.2">
      <c r="A22" s="61" t="s">
        <v>56</v>
      </c>
      <c r="B22" s="12"/>
      <c r="C22" s="12"/>
      <c r="D22" s="20"/>
      <c r="E22" s="20"/>
      <c r="F22" s="20"/>
      <c r="G22" s="82"/>
      <c r="H22" s="82"/>
      <c r="J22" s="96"/>
      <c r="K22" s="87"/>
      <c r="L22" s="67"/>
      <c r="M22" s="67"/>
      <c r="N22" s="62"/>
      <c r="O22" s="83"/>
    </row>
    <row r="23" spans="1:15" x14ac:dyDescent="0.2">
      <c r="A23" s="98"/>
      <c r="B23" s="12"/>
      <c r="C23" s="19"/>
      <c r="D23" s="20"/>
      <c r="E23" s="20"/>
      <c r="F23" s="20"/>
      <c r="G23" s="82"/>
      <c r="H23" s="82"/>
      <c r="J23" s="95" t="s">
        <v>37</v>
      </c>
      <c r="K23" s="87"/>
      <c r="L23" s="67"/>
      <c r="M23" s="67"/>
      <c r="N23" s="78">
        <v>65</v>
      </c>
      <c r="O23" s="83"/>
    </row>
    <row r="24" spans="1:15" x14ac:dyDescent="0.2">
      <c r="A24" s="82" t="s">
        <v>41</v>
      </c>
      <c r="B24" s="84"/>
      <c r="C24" s="84"/>
      <c r="D24" s="84"/>
      <c r="E24" s="20"/>
      <c r="F24" s="20"/>
      <c r="G24" s="82"/>
      <c r="H24" s="82"/>
      <c r="J24" s="95" t="s">
        <v>36</v>
      </c>
      <c r="K24" s="84"/>
      <c r="L24" s="57"/>
      <c r="M24" s="57"/>
      <c r="N24" s="55">
        <f>N21*N23/100</f>
        <v>0</v>
      </c>
      <c r="O24" s="83"/>
    </row>
    <row r="25" spans="1:15" x14ac:dyDescent="0.2">
      <c r="A25" s="66" t="s">
        <v>57</v>
      </c>
      <c r="B25" s="84"/>
      <c r="C25" s="84"/>
      <c r="D25" s="20"/>
      <c r="E25" s="84"/>
      <c r="F25" s="84"/>
      <c r="G25" s="82"/>
      <c r="H25" s="82"/>
      <c r="J25" s="89" t="s">
        <v>1</v>
      </c>
      <c r="K25" s="85"/>
      <c r="L25" s="65"/>
      <c r="M25" s="65"/>
      <c r="N25" s="56">
        <f>N21*0.35</f>
        <v>0</v>
      </c>
      <c r="O25" s="83"/>
    </row>
    <row r="26" spans="1:15" x14ac:dyDescent="0.2">
      <c r="A26" s="66" t="s">
        <v>58</v>
      </c>
      <c r="B26" s="84"/>
      <c r="C26" s="84"/>
      <c r="D26" s="84"/>
      <c r="E26" s="88"/>
      <c r="F26" s="88"/>
      <c r="K26"/>
      <c r="L26" s="3"/>
      <c r="N26" s="1"/>
      <c r="O26" s="82"/>
    </row>
    <row r="27" spans="1:15" s="82" customFormat="1" ht="12.75" customHeight="1" x14ac:dyDescent="0.2">
      <c r="A27" s="132" t="s">
        <v>59</v>
      </c>
      <c r="B27" s="101"/>
      <c r="C27" s="101"/>
      <c r="D27" s="101"/>
      <c r="E27" s="101"/>
      <c r="F27" s="101"/>
      <c r="I27" s="3"/>
      <c r="J27" s="91" t="s">
        <v>15</v>
      </c>
      <c r="K27" s="86"/>
      <c r="L27" s="64"/>
      <c r="M27" s="64"/>
      <c r="N27" s="54"/>
    </row>
    <row r="28" spans="1:15" s="82" customFormat="1" x14ac:dyDescent="0.2">
      <c r="A28" s="132" t="s">
        <v>60</v>
      </c>
      <c r="B28" s="101"/>
      <c r="C28" s="101"/>
      <c r="D28" s="101"/>
      <c r="E28" s="101"/>
      <c r="F28" s="101"/>
      <c r="I28" s="3"/>
      <c r="J28" s="92" t="s">
        <v>13</v>
      </c>
      <c r="K28" s="84"/>
      <c r="L28" s="57"/>
      <c r="M28" s="57"/>
      <c r="N28" s="55">
        <f>M11</f>
        <v>0</v>
      </c>
    </row>
    <row r="29" spans="1:15" s="82" customFormat="1" x14ac:dyDescent="0.2">
      <c r="A29" s="132" t="s">
        <v>61</v>
      </c>
      <c r="B29" s="101"/>
      <c r="C29" s="101"/>
      <c r="D29" s="101"/>
      <c r="E29" s="101"/>
      <c r="F29" s="101"/>
      <c r="I29" s="3"/>
      <c r="J29" s="90" t="s">
        <v>14</v>
      </c>
      <c r="K29" s="85"/>
      <c r="L29" s="65"/>
      <c r="M29" s="65"/>
      <c r="N29" s="56">
        <f>N25-N28</f>
        <v>0</v>
      </c>
    </row>
    <row r="30" spans="1:15" s="82" customFormat="1" x14ac:dyDescent="0.2">
      <c r="A30" s="132"/>
      <c r="B30" s="101"/>
      <c r="C30" s="101"/>
      <c r="D30" s="101"/>
      <c r="E30" s="101"/>
      <c r="F30" s="101"/>
      <c r="I30" s="3"/>
      <c r="K30" s="1"/>
    </row>
    <row r="31" spans="1:15" s="82" customFormat="1" x14ac:dyDescent="0.2">
      <c r="A31" s="132" t="s">
        <v>62</v>
      </c>
      <c r="B31" s="101"/>
      <c r="C31" s="101"/>
      <c r="D31" s="101"/>
      <c r="E31" s="101"/>
      <c r="F31" s="101"/>
      <c r="I31" s="3"/>
      <c r="K31" s="1"/>
    </row>
    <row r="32" spans="1:15" s="82" customFormat="1" x14ac:dyDescent="0.2">
      <c r="A32" s="132" t="s">
        <v>63</v>
      </c>
      <c r="B32" s="101"/>
      <c r="C32" s="101"/>
      <c r="D32" s="101"/>
      <c r="E32" s="101"/>
      <c r="F32" s="101"/>
      <c r="I32" s="3"/>
      <c r="K32" s="1"/>
    </row>
    <row r="33" spans="1:11" s="82" customFormat="1" x14ac:dyDescent="0.2">
      <c r="A33" s="132" t="s">
        <v>64</v>
      </c>
      <c r="B33" s="101"/>
      <c r="C33" s="101"/>
      <c r="D33" s="101"/>
      <c r="E33" s="101"/>
      <c r="F33" s="101"/>
      <c r="I33" s="3"/>
      <c r="K33" s="1"/>
    </row>
    <row r="34" spans="1:11" s="82" customFormat="1" x14ac:dyDescent="0.2">
      <c r="A34" s="132" t="s">
        <v>65</v>
      </c>
      <c r="B34" s="101"/>
      <c r="C34" s="101"/>
      <c r="D34" s="101"/>
      <c r="E34" s="101"/>
      <c r="F34" s="101"/>
      <c r="I34" s="3"/>
      <c r="K34" s="1"/>
    </row>
    <row r="35" spans="1:11" s="82" customFormat="1" x14ac:dyDescent="0.2">
      <c r="A35" s="132" t="s">
        <v>66</v>
      </c>
      <c r="B35" s="101"/>
      <c r="C35" s="101"/>
      <c r="D35" s="101"/>
      <c r="E35" s="101"/>
      <c r="F35" s="101"/>
      <c r="H35" s="8"/>
      <c r="I35" s="83"/>
    </row>
    <row r="36" spans="1:11" s="82" customFormat="1" x14ac:dyDescent="0.2">
      <c r="A36" s="132" t="s">
        <v>67</v>
      </c>
      <c r="B36" s="101"/>
      <c r="C36" s="101"/>
      <c r="D36" s="101"/>
      <c r="E36" s="101"/>
      <c r="F36" s="101"/>
      <c r="H36" s="8"/>
      <c r="I36" s="83"/>
    </row>
    <row r="37" spans="1:11" s="82" customFormat="1" x14ac:dyDescent="0.2">
      <c r="A37" s="132" t="s">
        <v>68</v>
      </c>
      <c r="B37" s="101"/>
      <c r="C37" s="101"/>
      <c r="D37" s="101"/>
      <c r="E37" s="101"/>
      <c r="F37" s="101"/>
      <c r="H37" s="8"/>
      <c r="I37" s="83"/>
    </row>
    <row r="38" spans="1:11" x14ac:dyDescent="0.2">
      <c r="A38" s="82"/>
      <c r="B38" s="82"/>
      <c r="C38" s="3"/>
      <c r="D38" s="1"/>
      <c r="E38" s="82"/>
    </row>
    <row r="39" spans="1:11" x14ac:dyDescent="0.2">
      <c r="A39" s="133" t="s">
        <v>40</v>
      </c>
      <c r="B39" s="82"/>
      <c r="C39" s="3"/>
      <c r="D39" s="1"/>
      <c r="E39" s="82"/>
    </row>
    <row r="40" spans="1:11" x14ac:dyDescent="0.2">
      <c r="A40" s="82"/>
      <c r="B40" s="82"/>
      <c r="C40" s="3"/>
      <c r="D40" s="1"/>
      <c r="E40" s="82"/>
    </row>
    <row r="41" spans="1:11" x14ac:dyDescent="0.2">
      <c r="A41" s="82"/>
      <c r="B41" s="82"/>
      <c r="C41" s="3"/>
      <c r="D41" s="1"/>
      <c r="E41" s="82"/>
    </row>
  </sheetData>
  <mergeCells count="6">
    <mergeCell ref="A10:C10"/>
    <mergeCell ref="A3:C5"/>
    <mergeCell ref="N5:O5"/>
    <mergeCell ref="A7:C7"/>
    <mergeCell ref="A9:C9"/>
    <mergeCell ref="A8:C8"/>
  </mergeCells>
  <dataValidations disablePrompts="1" count="1">
    <dataValidation type="list" operator="equal" allowBlank="1" showInputMessage="1" showErrorMessage="1" sqref="N23" xr:uid="{8A7ACB95-4074-4CC3-924B-9CC11FBD8E4A}">
      <formula1>"65,70,85"</formula1>
    </dataValidation>
  </dataValidations>
  <pageMargins left="0.39370078740157483" right="0.3937007874015748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"/>
  <sheetViews>
    <sheetView showGridLines="0" showZeros="0" zoomScale="160" zoomScaleNormal="160" workbookViewId="0">
      <pane ySplit="5" topLeftCell="A6" activePane="bottomLeft" state="frozenSplit"/>
      <selection activeCell="I5" sqref="I1:I65536"/>
      <selection pane="bottomLeft" activeCell="K28" sqref="K28"/>
    </sheetView>
  </sheetViews>
  <sheetFormatPr baseColWidth="10" defaultRowHeight="12.75" x14ac:dyDescent="0.2"/>
  <cols>
    <col min="3" max="3" width="14.42578125" bestFit="1" customWidth="1"/>
    <col min="4" max="5" width="13.7109375" customWidth="1"/>
    <col min="6" max="6" width="13.7109375" style="82" customWidth="1"/>
    <col min="7" max="8" width="13.7109375" customWidth="1"/>
    <col min="9" max="9" width="13.7109375" style="3" customWidth="1"/>
    <col min="10" max="10" width="13.7109375" customWidth="1"/>
    <col min="11" max="11" width="13.7109375" style="1" customWidth="1"/>
    <col min="12" max="13" width="13.7109375" customWidth="1"/>
    <col min="14" max="14" width="15.140625" style="8" bestFit="1" customWidth="1"/>
    <col min="15" max="15" width="4.140625" style="5" customWidth="1"/>
  </cols>
  <sheetData>
    <row r="1" spans="1:17" x14ac:dyDescent="0.2">
      <c r="C1" s="41" t="s">
        <v>30</v>
      </c>
    </row>
    <row r="3" spans="1:17" ht="12.75" customHeight="1" x14ac:dyDescent="0.2">
      <c r="A3" s="102" t="s">
        <v>29</v>
      </c>
      <c r="B3" s="103"/>
      <c r="C3" s="104"/>
      <c r="D3" s="127" t="s">
        <v>6</v>
      </c>
      <c r="E3" s="127" t="s">
        <v>6</v>
      </c>
      <c r="F3" s="128" t="s">
        <v>1</v>
      </c>
      <c r="G3" s="128" t="s">
        <v>43</v>
      </c>
      <c r="H3" s="128" t="s">
        <v>38</v>
      </c>
      <c r="I3" s="129" t="s">
        <v>2</v>
      </c>
      <c r="J3" s="99" t="s">
        <v>44</v>
      </c>
      <c r="K3" s="128" t="s">
        <v>2</v>
      </c>
      <c r="L3" s="99" t="s">
        <v>44</v>
      </c>
      <c r="M3" s="130" t="s">
        <v>5</v>
      </c>
      <c r="N3" s="128" t="s">
        <v>18</v>
      </c>
      <c r="O3" s="99"/>
    </row>
    <row r="4" spans="1:17" ht="12.75" customHeight="1" x14ac:dyDescent="0.2">
      <c r="A4" s="105"/>
      <c r="B4" s="106"/>
      <c r="C4" s="107"/>
      <c r="D4" s="108" t="s">
        <v>42</v>
      </c>
      <c r="E4" s="108" t="s">
        <v>42</v>
      </c>
      <c r="F4" s="109" t="s">
        <v>49</v>
      </c>
      <c r="G4" s="109"/>
      <c r="H4" s="109"/>
      <c r="I4" s="131" t="s">
        <v>3</v>
      </c>
      <c r="J4" s="100" t="s">
        <v>3</v>
      </c>
      <c r="K4" s="109" t="s">
        <v>7</v>
      </c>
      <c r="L4" s="100" t="s">
        <v>1</v>
      </c>
      <c r="M4" s="100" t="s">
        <v>1</v>
      </c>
      <c r="N4" s="109" t="s">
        <v>8</v>
      </c>
      <c r="O4" s="100"/>
      <c r="Q4" s="7"/>
    </row>
    <row r="5" spans="1:17" ht="12.75" customHeight="1" x14ac:dyDescent="0.2">
      <c r="A5" s="105"/>
      <c r="B5" s="106"/>
      <c r="C5" s="107"/>
      <c r="D5" s="108" t="s">
        <v>0</v>
      </c>
      <c r="E5" s="109" t="s">
        <v>10</v>
      </c>
      <c r="F5" s="109"/>
      <c r="G5" s="109" t="s">
        <v>10</v>
      </c>
      <c r="H5" s="109" t="s">
        <v>10</v>
      </c>
      <c r="I5" s="131" t="s">
        <v>4</v>
      </c>
      <c r="J5" s="100" t="s">
        <v>4</v>
      </c>
      <c r="K5" s="109" t="s">
        <v>4</v>
      </c>
      <c r="L5" s="100"/>
      <c r="M5" s="110" t="s">
        <v>19</v>
      </c>
      <c r="N5" s="111" t="s">
        <v>31</v>
      </c>
      <c r="O5" s="112"/>
    </row>
    <row r="6" spans="1:17" s="28" customFormat="1" x14ac:dyDescent="0.2">
      <c r="A6" s="42"/>
      <c r="B6" s="18"/>
      <c r="C6" s="43"/>
      <c r="D6" s="45"/>
      <c r="E6" s="48"/>
      <c r="F6" s="48"/>
      <c r="G6" s="48"/>
      <c r="H6" s="48"/>
      <c r="I6" s="44"/>
      <c r="J6" s="51"/>
      <c r="K6" s="52"/>
      <c r="L6" s="51"/>
      <c r="M6" s="51"/>
      <c r="N6" s="58"/>
      <c r="O6" s="15"/>
    </row>
    <row r="7" spans="1:17" x14ac:dyDescent="0.2">
      <c r="A7" s="69" t="s">
        <v>16</v>
      </c>
      <c r="B7" s="70"/>
      <c r="C7" s="71"/>
      <c r="D7" s="72">
        <v>50000</v>
      </c>
      <c r="E7" s="73">
        <f>D7/1.19</f>
        <v>42016.806722689078</v>
      </c>
      <c r="F7" s="73" t="s">
        <v>50</v>
      </c>
      <c r="G7" s="73">
        <v>20000</v>
      </c>
      <c r="H7" s="73">
        <v>22016.81</v>
      </c>
      <c r="I7" s="74">
        <v>0.5</v>
      </c>
      <c r="J7" s="75">
        <f>I7*H7</f>
        <v>11008.405000000001</v>
      </c>
      <c r="K7" s="76">
        <f>1-I7</f>
        <v>0.5</v>
      </c>
      <c r="L7" s="75">
        <f>H7*K7</f>
        <v>11008.405000000001</v>
      </c>
      <c r="M7" s="75">
        <f>L7*60%</f>
        <v>6605.0430000000006</v>
      </c>
      <c r="N7" s="59">
        <f>M7/20</f>
        <v>330.25215000000003</v>
      </c>
      <c r="O7" s="15" t="s">
        <v>9</v>
      </c>
    </row>
    <row r="8" spans="1:17" x14ac:dyDescent="0.2">
      <c r="A8" s="69" t="s">
        <v>25</v>
      </c>
      <c r="B8" s="70"/>
      <c r="C8" s="71"/>
      <c r="D8" s="72">
        <v>11900</v>
      </c>
      <c r="E8" s="73">
        <f>D8/1.19</f>
        <v>10000</v>
      </c>
      <c r="F8" s="73" t="s">
        <v>50</v>
      </c>
      <c r="G8" s="73">
        <v>5000</v>
      </c>
      <c r="H8" s="73">
        <v>5000</v>
      </c>
      <c r="I8" s="77">
        <v>0</v>
      </c>
      <c r="J8" s="75">
        <f>I8*H8</f>
        <v>0</v>
      </c>
      <c r="K8" s="76">
        <v>1</v>
      </c>
      <c r="L8" s="75">
        <f>H8*K8</f>
        <v>5000</v>
      </c>
      <c r="M8" s="75">
        <f>L8*60%</f>
        <v>3000</v>
      </c>
      <c r="N8" s="59">
        <f>M8/20</f>
        <v>150</v>
      </c>
      <c r="O8" s="14" t="s">
        <v>9</v>
      </c>
    </row>
    <row r="9" spans="1:17" x14ac:dyDescent="0.2">
      <c r="A9" s="69" t="s">
        <v>21</v>
      </c>
      <c r="B9" s="70"/>
      <c r="C9" s="71"/>
      <c r="D9" s="72">
        <v>300000</v>
      </c>
      <c r="E9" s="73">
        <f>D9/1.19</f>
        <v>252100.84033613445</v>
      </c>
      <c r="F9" s="73" t="s">
        <v>51</v>
      </c>
      <c r="G9" s="73">
        <v>180000</v>
      </c>
      <c r="H9" s="73">
        <v>72100.84</v>
      </c>
      <c r="I9" s="74">
        <v>1</v>
      </c>
      <c r="J9" s="75">
        <f>I9*H9</f>
        <v>72100.84</v>
      </c>
      <c r="K9" s="76">
        <f>1-I9</f>
        <v>0</v>
      </c>
      <c r="L9" s="75">
        <f>H9*K9</f>
        <v>0</v>
      </c>
      <c r="M9" s="75">
        <f>L9*60%</f>
        <v>0</v>
      </c>
      <c r="N9" s="59">
        <f>M9/15</f>
        <v>0</v>
      </c>
      <c r="O9" s="15" t="s">
        <v>9</v>
      </c>
      <c r="P9" s="6"/>
    </row>
    <row r="10" spans="1:17" x14ac:dyDescent="0.2">
      <c r="A10" s="17"/>
      <c r="B10" s="12"/>
      <c r="C10" s="9"/>
      <c r="D10" s="46">
        <v>0</v>
      </c>
      <c r="E10" s="49">
        <v>0</v>
      </c>
      <c r="F10" s="49"/>
      <c r="G10" s="49">
        <v>0</v>
      </c>
      <c r="H10" s="49">
        <v>0</v>
      </c>
      <c r="I10" s="10">
        <v>0</v>
      </c>
      <c r="J10" s="11">
        <f>I10*H10</f>
        <v>0</v>
      </c>
      <c r="K10" s="53"/>
      <c r="L10" s="11">
        <f>H10*K10</f>
        <v>0</v>
      </c>
      <c r="M10" s="11">
        <f>L10*60%</f>
        <v>0</v>
      </c>
      <c r="N10" s="59">
        <f>M10/15</f>
        <v>0</v>
      </c>
      <c r="O10" s="14" t="s">
        <v>9</v>
      </c>
    </row>
    <row r="11" spans="1:17" s="94" customFormat="1" x14ac:dyDescent="0.2">
      <c r="A11" s="34" t="s">
        <v>17</v>
      </c>
      <c r="B11" s="35"/>
      <c r="C11" s="36"/>
      <c r="D11" s="47">
        <f>SUM(D6:D10)</f>
        <v>361900</v>
      </c>
      <c r="E11" s="50">
        <f>SUM(E6:E10)</f>
        <v>304117.64705882355</v>
      </c>
      <c r="F11" s="50"/>
      <c r="G11" s="121">
        <f>SUM(G6:G10)</f>
        <v>205000</v>
      </c>
      <c r="H11" s="50">
        <f>SUM(H6:H10)</f>
        <v>99117.65</v>
      </c>
      <c r="I11" s="37"/>
      <c r="J11" s="122">
        <f>SUM(J6:J10)</f>
        <v>83109.244999999995</v>
      </c>
      <c r="K11" s="39"/>
      <c r="L11" s="38">
        <f>SUM(L6:L10)</f>
        <v>16008.405000000001</v>
      </c>
      <c r="M11" s="119">
        <f>SUM(M6:M10)</f>
        <v>9605.0430000000015</v>
      </c>
      <c r="N11" s="60">
        <f>SUM(N6:N10)</f>
        <v>480.25215000000003</v>
      </c>
      <c r="O11" s="93" t="s">
        <v>9</v>
      </c>
    </row>
    <row r="12" spans="1:17" x14ac:dyDescent="0.2">
      <c r="N12" s="4"/>
    </row>
    <row r="13" spans="1:17" x14ac:dyDescent="0.2">
      <c r="A13" s="12"/>
      <c r="B13" s="12"/>
      <c r="C13" s="12"/>
      <c r="D13" s="12"/>
      <c r="N13" s="4"/>
    </row>
    <row r="14" spans="1:17" x14ac:dyDescent="0.2">
      <c r="A14" s="97" t="s">
        <v>23</v>
      </c>
      <c r="B14" s="12"/>
      <c r="C14" s="12"/>
      <c r="D14" s="20"/>
      <c r="E14" s="20"/>
      <c r="F14" s="20"/>
      <c r="J14" s="125" t="s">
        <v>11</v>
      </c>
      <c r="K14" s="86"/>
      <c r="L14" s="64"/>
      <c r="M14" s="64"/>
      <c r="N14" s="124">
        <f>G11</f>
        <v>205000</v>
      </c>
    </row>
    <row r="15" spans="1:17" x14ac:dyDescent="0.2">
      <c r="A15" s="87" t="s">
        <v>52</v>
      </c>
      <c r="B15" s="12"/>
      <c r="C15" s="12"/>
      <c r="D15" s="20"/>
      <c r="E15" s="20"/>
      <c r="F15" s="20"/>
      <c r="J15" s="95" t="s">
        <v>12</v>
      </c>
      <c r="K15" s="84"/>
      <c r="L15" s="57"/>
      <c r="M15" s="57"/>
      <c r="N15" s="123">
        <f>J11</f>
        <v>83109.244999999995</v>
      </c>
    </row>
    <row r="16" spans="1:17" x14ac:dyDescent="0.2">
      <c r="A16" s="98" t="s">
        <v>53</v>
      </c>
      <c r="B16" s="12"/>
      <c r="C16" s="12"/>
      <c r="D16" s="12"/>
      <c r="E16" s="12"/>
      <c r="F16" s="84"/>
      <c r="J16" s="95" t="s">
        <v>1</v>
      </c>
      <c r="K16" s="84"/>
      <c r="L16" s="57"/>
      <c r="M16" s="57"/>
      <c r="N16" s="120">
        <f>M11</f>
        <v>9605.0430000000015</v>
      </c>
    </row>
    <row r="17" spans="1:15" x14ac:dyDescent="0.2">
      <c r="A17" s="87" t="s">
        <v>54</v>
      </c>
      <c r="B17" s="12"/>
      <c r="C17" s="12"/>
      <c r="D17" s="20"/>
      <c r="E17" s="20"/>
      <c r="F17" s="20"/>
      <c r="J17" s="95" t="s">
        <v>22</v>
      </c>
      <c r="K17" s="84"/>
      <c r="L17" s="57"/>
      <c r="M17" s="57"/>
      <c r="N17" s="55">
        <f>(N14+N15)*0.19</f>
        <v>54740.756549999998</v>
      </c>
    </row>
    <row r="18" spans="1:15" x14ac:dyDescent="0.2">
      <c r="A18" s="87"/>
      <c r="B18" s="12"/>
      <c r="C18" s="19"/>
      <c r="D18" s="20"/>
      <c r="E18" s="20"/>
      <c r="F18" s="20"/>
      <c r="J18" s="96" t="s">
        <v>27</v>
      </c>
      <c r="K18" s="97"/>
      <c r="L18" s="63"/>
      <c r="M18" s="63"/>
      <c r="N18" s="62">
        <f>SUM(N14:N17)</f>
        <v>352455.04454999999</v>
      </c>
    </row>
    <row r="19" spans="1:15" x14ac:dyDescent="0.2">
      <c r="A19" s="66" t="s">
        <v>24</v>
      </c>
      <c r="B19" s="12"/>
      <c r="C19" s="12"/>
      <c r="D19" s="12"/>
      <c r="E19" s="20"/>
      <c r="F19" s="20"/>
      <c r="J19" s="95"/>
      <c r="K19" s="87"/>
      <c r="L19" s="67"/>
      <c r="M19" s="67"/>
      <c r="N19" s="68"/>
    </row>
    <row r="20" spans="1:15" x14ac:dyDescent="0.2">
      <c r="A20" s="82"/>
      <c r="B20" s="12"/>
      <c r="C20" s="12"/>
      <c r="D20" s="20"/>
      <c r="E20" s="12"/>
      <c r="F20" s="84"/>
      <c r="J20" s="95" t="s">
        <v>28</v>
      </c>
      <c r="K20" s="87"/>
      <c r="L20" s="67"/>
      <c r="M20" s="67"/>
      <c r="N20" s="68">
        <v>74000</v>
      </c>
    </row>
    <row r="21" spans="1:15" x14ac:dyDescent="0.2">
      <c r="A21" s="87" t="s">
        <v>55</v>
      </c>
      <c r="B21" s="12"/>
      <c r="C21" s="12"/>
      <c r="D21" s="20"/>
      <c r="E21" s="12"/>
      <c r="F21" s="84"/>
      <c r="J21" s="96" t="s">
        <v>26</v>
      </c>
      <c r="K21" s="87"/>
      <c r="L21" s="67"/>
      <c r="M21" s="67"/>
      <c r="N21" s="62">
        <f>N18-N20</f>
        <v>278455.04454999999</v>
      </c>
    </row>
    <row r="22" spans="1:15" x14ac:dyDescent="0.2">
      <c r="A22" s="98" t="s">
        <v>56</v>
      </c>
      <c r="B22" s="12"/>
      <c r="C22" s="12"/>
      <c r="D22" s="20"/>
      <c r="E22" s="12"/>
      <c r="F22" s="84"/>
      <c r="J22" s="96"/>
      <c r="K22" s="87"/>
      <c r="L22" s="67"/>
      <c r="M22" s="67"/>
      <c r="N22" s="62"/>
    </row>
    <row r="23" spans="1:15" x14ac:dyDescent="0.2">
      <c r="A23" s="98"/>
      <c r="B23" s="12"/>
      <c r="C23" s="12"/>
      <c r="D23" s="20"/>
      <c r="E23" s="12"/>
      <c r="F23" s="84"/>
      <c r="J23" s="95" t="s">
        <v>20</v>
      </c>
      <c r="K23" s="87"/>
      <c r="L23" s="67"/>
      <c r="M23" s="67"/>
      <c r="N23" s="136">
        <f>N21*0.65</f>
        <v>180995.77895750001</v>
      </c>
    </row>
    <row r="24" spans="1:15" x14ac:dyDescent="0.2">
      <c r="A24" s="82" t="s">
        <v>41</v>
      </c>
      <c r="B24" s="12"/>
      <c r="C24" s="12"/>
      <c r="D24" s="20"/>
      <c r="E24" s="20"/>
      <c r="F24" s="20"/>
      <c r="J24" s="95" t="s">
        <v>1</v>
      </c>
      <c r="K24" s="84"/>
      <c r="L24" s="57"/>
      <c r="M24" s="57"/>
      <c r="N24" s="55">
        <f>N21*0.35</f>
        <v>97459.265592499985</v>
      </c>
    </row>
    <row r="25" spans="1:15" x14ac:dyDescent="0.2">
      <c r="A25" s="66" t="s">
        <v>57</v>
      </c>
      <c r="B25" s="12"/>
      <c r="C25" s="12"/>
      <c r="D25" s="12"/>
      <c r="J25" s="89"/>
      <c r="K25" s="85"/>
      <c r="L25" s="65"/>
      <c r="M25" s="65"/>
      <c r="N25" s="56"/>
    </row>
    <row r="26" spans="1:15" x14ac:dyDescent="0.2">
      <c r="A26" s="66" t="s">
        <v>58</v>
      </c>
      <c r="B26" s="12"/>
      <c r="C26" s="12"/>
      <c r="D26" s="12"/>
      <c r="J26" s="32" t="s">
        <v>15</v>
      </c>
      <c r="K26" s="16"/>
      <c r="L26" s="64"/>
      <c r="M26" s="64"/>
      <c r="N26" s="54"/>
    </row>
    <row r="27" spans="1:15" x14ac:dyDescent="0.2">
      <c r="A27" s="132" t="s">
        <v>59</v>
      </c>
      <c r="B27" s="12"/>
      <c r="C27" s="12"/>
      <c r="D27" s="12"/>
      <c r="J27" s="33" t="s">
        <v>13</v>
      </c>
      <c r="K27" s="12"/>
      <c r="L27" s="57"/>
      <c r="M27" s="57"/>
      <c r="N27" s="55">
        <f>M11</f>
        <v>9605.0430000000015</v>
      </c>
      <c r="O27"/>
    </row>
    <row r="28" spans="1:15" x14ac:dyDescent="0.2">
      <c r="A28" s="132" t="s">
        <v>60</v>
      </c>
      <c r="B28" s="12"/>
      <c r="C28" s="12"/>
      <c r="D28" s="12"/>
      <c r="J28" s="31" t="s">
        <v>14</v>
      </c>
      <c r="K28" s="13"/>
      <c r="L28" s="65"/>
      <c r="M28" s="65"/>
      <c r="N28" s="56">
        <f>N24-N27</f>
        <v>87854.22259249998</v>
      </c>
      <c r="O28"/>
    </row>
    <row r="29" spans="1:15" x14ac:dyDescent="0.2">
      <c r="A29" s="132" t="s">
        <v>61</v>
      </c>
      <c r="B29" s="23"/>
      <c r="C29" s="29"/>
      <c r="D29" s="30"/>
      <c r="G29" s="12"/>
      <c r="H29" s="27"/>
      <c r="I29" s="21"/>
      <c r="J29" s="21"/>
      <c r="K29"/>
      <c r="N29"/>
      <c r="O29"/>
    </row>
    <row r="30" spans="1:15" x14ac:dyDescent="0.2">
      <c r="A30" s="132"/>
      <c r="B30" s="22"/>
      <c r="C30" s="29"/>
      <c r="D30" s="20"/>
      <c r="H30" s="8"/>
      <c r="I30" s="5"/>
      <c r="K30"/>
      <c r="N30"/>
      <c r="O30"/>
    </row>
    <row r="31" spans="1:15" x14ac:dyDescent="0.2">
      <c r="A31" s="132" t="s">
        <v>62</v>
      </c>
      <c r="B31" s="24"/>
      <c r="C31" s="29"/>
      <c r="D31" s="20"/>
      <c r="H31" s="8"/>
      <c r="I31" s="5"/>
      <c r="K31"/>
      <c r="N31"/>
      <c r="O31"/>
    </row>
    <row r="32" spans="1:15" x14ac:dyDescent="0.2">
      <c r="A32" s="132" t="s">
        <v>63</v>
      </c>
      <c r="B32" s="24"/>
      <c r="C32" s="29"/>
      <c r="D32" s="20"/>
      <c r="H32" s="8"/>
      <c r="I32" s="5"/>
      <c r="K32"/>
      <c r="N32"/>
      <c r="O32"/>
    </row>
    <row r="33" spans="1:15" x14ac:dyDescent="0.2">
      <c r="A33" s="132" t="s">
        <v>64</v>
      </c>
      <c r="B33" s="25"/>
      <c r="C33" s="29"/>
      <c r="D33" s="20"/>
      <c r="H33" s="8"/>
      <c r="I33" s="5"/>
      <c r="K33"/>
      <c r="N33"/>
      <c r="O33"/>
    </row>
    <row r="34" spans="1:15" x14ac:dyDescent="0.2">
      <c r="A34" s="132" t="s">
        <v>65</v>
      </c>
      <c r="B34" s="22"/>
      <c r="C34" s="29"/>
      <c r="D34" s="12"/>
      <c r="H34" s="8"/>
      <c r="I34" s="5"/>
      <c r="K34"/>
      <c r="N34"/>
      <c r="O34"/>
    </row>
    <row r="35" spans="1:15" x14ac:dyDescent="0.2">
      <c r="A35" s="132" t="s">
        <v>66</v>
      </c>
      <c r="B35" s="22"/>
      <c r="C35" s="29"/>
      <c r="D35" s="20"/>
      <c r="H35" s="8"/>
      <c r="I35" s="5"/>
      <c r="K35"/>
      <c r="N35"/>
      <c r="O35"/>
    </row>
    <row r="36" spans="1:15" x14ac:dyDescent="0.2">
      <c r="A36" s="132" t="s">
        <v>67</v>
      </c>
      <c r="B36" s="22"/>
      <c r="C36" s="29"/>
      <c r="D36" s="12"/>
      <c r="H36" s="8"/>
      <c r="I36" s="5"/>
      <c r="K36"/>
      <c r="N36"/>
      <c r="O36"/>
    </row>
    <row r="37" spans="1:15" x14ac:dyDescent="0.2">
      <c r="A37" s="132" t="s">
        <v>68</v>
      </c>
      <c r="B37" s="26"/>
      <c r="C37" s="29"/>
      <c r="D37" s="20"/>
      <c r="H37" s="8"/>
      <c r="I37" s="5"/>
      <c r="K37"/>
      <c r="N37"/>
      <c r="O37"/>
    </row>
    <row r="38" spans="1:15" x14ac:dyDescent="0.2">
      <c r="A38" s="82"/>
      <c r="B38" s="20"/>
      <c r="C38" s="3"/>
      <c r="H38" s="8"/>
      <c r="I38" s="5"/>
      <c r="K38"/>
      <c r="N38"/>
      <c r="O38"/>
    </row>
    <row r="39" spans="1:15" x14ac:dyDescent="0.2">
      <c r="A39" s="133" t="s">
        <v>40</v>
      </c>
      <c r="C39" s="3"/>
      <c r="H39" s="8"/>
      <c r="I39" s="5"/>
      <c r="K39"/>
      <c r="N39"/>
      <c r="O39"/>
    </row>
    <row r="40" spans="1:15" x14ac:dyDescent="0.2">
      <c r="B40" s="23"/>
      <c r="C40" s="3"/>
      <c r="D40" s="21"/>
      <c r="H40" s="8"/>
      <c r="I40" s="5"/>
      <c r="K40"/>
      <c r="N40"/>
      <c r="O40"/>
    </row>
    <row r="41" spans="1:15" x14ac:dyDescent="0.2">
      <c r="B41" s="22"/>
      <c r="C41" s="3"/>
      <c r="D41" s="2"/>
      <c r="H41" s="8"/>
      <c r="I41" s="5"/>
    </row>
    <row r="42" spans="1:15" x14ac:dyDescent="0.2">
      <c r="B42" s="5"/>
      <c r="C42" s="3"/>
      <c r="D42" s="2"/>
      <c r="H42" s="8"/>
      <c r="I42" s="5"/>
    </row>
    <row r="43" spans="1:15" x14ac:dyDescent="0.2">
      <c r="B43" s="24"/>
      <c r="C43" s="3"/>
      <c r="D43" s="2"/>
      <c r="H43" s="8"/>
      <c r="I43" s="5"/>
    </row>
    <row r="44" spans="1:15" x14ac:dyDescent="0.2">
      <c r="B44" s="25"/>
      <c r="C44" s="3"/>
      <c r="D44" s="2"/>
    </row>
    <row r="45" spans="1:15" x14ac:dyDescent="0.2">
      <c r="B45" s="22"/>
      <c r="C45" s="3"/>
    </row>
    <row r="46" spans="1:15" x14ac:dyDescent="0.2">
      <c r="B46" s="22"/>
      <c r="C46" s="3"/>
      <c r="D46" s="2"/>
    </row>
    <row r="47" spans="1:15" x14ac:dyDescent="0.2">
      <c r="B47" s="22"/>
      <c r="C47" s="3"/>
    </row>
    <row r="48" spans="1:15" x14ac:dyDescent="0.2">
      <c r="B48" s="26"/>
      <c r="C48" s="3"/>
      <c r="D48" s="2"/>
    </row>
    <row r="49" spans="3:4" x14ac:dyDescent="0.2">
      <c r="C49" s="3"/>
      <c r="D49" s="1"/>
    </row>
    <row r="50" spans="3:4" x14ac:dyDescent="0.2">
      <c r="C50" s="3"/>
      <c r="D50" s="1"/>
    </row>
    <row r="51" spans="3:4" x14ac:dyDescent="0.2">
      <c r="C51" s="3"/>
      <c r="D51" s="1"/>
    </row>
    <row r="52" spans="3:4" x14ac:dyDescent="0.2">
      <c r="C52" s="3"/>
      <c r="D52" s="1"/>
    </row>
  </sheetData>
  <mergeCells count="2">
    <mergeCell ref="A3:C5"/>
    <mergeCell ref="N5:O5"/>
  </mergeCells>
  <phoneticPr fontId="4" type="noConversion"/>
  <pageMargins left="0.39370078740157483" right="0.3937007874015748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8EA5A-7ED5-43E4-8C41-29CE0A1D9F35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Brechnungsgrundlage</vt:lpstr>
      <vt:lpstr>Berechnungsbeispiel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Sänger, Gregor</dc:creator>
  <cp:lastModifiedBy>Rexing, Christopher (MLV)</cp:lastModifiedBy>
  <cp:lastPrinted>2017-06-30T09:16:14Z</cp:lastPrinted>
  <dcterms:created xsi:type="dcterms:W3CDTF">2012-08-27T10:22:47Z</dcterms:created>
  <dcterms:modified xsi:type="dcterms:W3CDTF">2025-01-30T13:58:37Z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69398cdda17e442dbfcc4cfcc2b57eea</vt:lpwstr>
  </property>
</Properties>
</file>